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6_Vorlagen_Hauptordner\Vorlagen_Projekte\"/>
    </mc:Choice>
  </mc:AlternateContent>
  <bookViews>
    <workbookView xWindow="360" yWindow="300" windowWidth="14850" windowHeight="9000"/>
  </bookViews>
  <sheets>
    <sheet name="Kost_FIN_Wirtsch." sheetId="1" r:id="rId1"/>
  </sheets>
  <definedNames>
    <definedName name="_xlnm.Print_Area" localSheetId="0">Kost_FIN_Wirtsch.!$A$1:$K$48</definedName>
    <definedName name="_xlnm.Print_Area">Kost_FIN_Wirtsch.!$A$1:$J$50</definedName>
  </definedNames>
  <calcPr calcId="152511"/>
</workbook>
</file>

<file path=xl/calcChain.xml><?xml version="1.0" encoding="utf-8"?>
<calcChain xmlns="http://schemas.openxmlformats.org/spreadsheetml/2006/main">
  <c r="C18" i="1" l="1"/>
  <c r="B19" i="1" l="1"/>
  <c r="H33" i="1" l="1"/>
  <c r="H34" i="1"/>
  <c r="G35" i="1"/>
  <c r="D10" i="1"/>
  <c r="D11" i="1"/>
  <c r="F11" i="1" s="1"/>
  <c r="D12" i="1"/>
  <c r="F12" i="1" s="1"/>
  <c r="D13" i="1"/>
  <c r="F13" i="1" s="1"/>
  <c r="B43" i="1"/>
  <c r="B44" i="1"/>
  <c r="D7" i="1"/>
  <c r="B17" i="1" s="1"/>
  <c r="G31" i="1"/>
  <c r="G33" i="1"/>
  <c r="G36" i="1"/>
  <c r="B18" i="1" l="1"/>
  <c r="B21" i="1" s="1"/>
  <c r="F10" i="1"/>
  <c r="D14" i="1"/>
  <c r="F14" i="1"/>
  <c r="B25" i="1" l="1"/>
  <c r="B28" i="1" s="1"/>
  <c r="B40" i="1"/>
  <c r="B45" i="1" s="1"/>
  <c r="D46" i="1" s="1"/>
  <c r="B34" i="1" l="1"/>
  <c r="I34" i="1" l="1"/>
  <c r="G34" i="1"/>
  <c r="G37" i="1" s="1"/>
  <c r="B46" i="1" s="1"/>
  <c r="B48" i="1" s="1"/>
  <c r="B37" i="1"/>
</calcChain>
</file>

<file path=xl/comments1.xml><?xml version="1.0" encoding="utf-8"?>
<comments xmlns="http://schemas.openxmlformats.org/spreadsheetml/2006/main">
  <authors>
    <author>Rolf Novy-Huy</author>
  </authors>
  <commentList>
    <comment ref="I26" authorId="0" shapeId="0">
      <text>
        <r>
          <rPr>
            <b/>
            <sz val="8"/>
            <color indexed="81"/>
            <rFont val="Tahoma"/>
            <family val="2"/>
          </rPr>
          <t>Rolf Novy-Huy:</t>
        </r>
        <r>
          <rPr>
            <sz val="8"/>
            <color indexed="81"/>
            <rFont val="Tahoma"/>
            <family val="2"/>
          </rPr>
          <t xml:space="preserve">
vom Institut mitteilen lassen, oder separat berechnen.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Rolf Novy-Huy:</t>
        </r>
        <r>
          <rPr>
            <sz val="8"/>
            <color indexed="81"/>
            <rFont val="Tahoma"/>
            <family val="2"/>
          </rPr>
          <t xml:space="preserve">
Zinssteigerung 4 % nach 5 Jahren.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>Rolf Novy-Huy:</t>
        </r>
        <r>
          <rPr>
            <sz val="8"/>
            <color indexed="81"/>
            <rFont val="Tahoma"/>
            <family val="2"/>
          </rPr>
          <t xml:space="preserve">
Zinssteigerung 2 % vorgesehen nach 10Jahren
</t>
        </r>
      </text>
    </comment>
  </commentList>
</comments>
</file>

<file path=xl/sharedStrings.xml><?xml version="1.0" encoding="utf-8"?>
<sst xmlns="http://schemas.openxmlformats.org/spreadsheetml/2006/main" count="87" uniqueCount="75">
  <si>
    <t>Objektfinanzierungsplan</t>
  </si>
  <si>
    <t>Objektadresse:</t>
  </si>
  <si>
    <t>Darlehensnehmer:</t>
  </si>
  <si>
    <t>Objektdaten:</t>
  </si>
  <si>
    <t>Preis/qm</t>
  </si>
  <si>
    <t>Grundstück in qm</t>
  </si>
  <si>
    <t>Anzahl Wohnungen:</t>
  </si>
  <si>
    <t>Miete p.a</t>
  </si>
  <si>
    <t>Wohnfläche:</t>
  </si>
  <si>
    <t>x 12 ==&gt;</t>
  </si>
  <si>
    <t>Wohnfläche</t>
  </si>
  <si>
    <t>Gewerbefläche:</t>
  </si>
  <si>
    <t>Miete gesamt</t>
  </si>
  <si>
    <t>Kostenplan:</t>
  </si>
  <si>
    <t>Nebenkosten des Kaufes</t>
  </si>
  <si>
    <t>Baukosten</t>
  </si>
  <si>
    <t>Baunebenkosten</t>
  </si>
  <si>
    <t>Sonstiges:</t>
  </si>
  <si>
    <t>Gesamtkosten:</t>
  </si>
  <si>
    <t>Finanzierungsplan:</t>
  </si>
  <si>
    <t>Zins p.a.</t>
  </si>
  <si>
    <t>Tilgung</t>
  </si>
  <si>
    <t>Zins fest bis</t>
  </si>
  <si>
    <t>Kapitaldienst p.a.</t>
  </si>
  <si>
    <t>Eigenkapital (sofort verfügbar)</t>
  </si>
  <si>
    <t>Eigenkapital (Vorfinanzierung notw.)</t>
  </si>
  <si>
    <t>Schenkungen/Spenden</t>
  </si>
  <si>
    <t>Private Darlehen</t>
  </si>
  <si>
    <t>Öffentliche Mittel:</t>
  </si>
  <si>
    <t>GLS Bürgschaftsdarlehen</t>
  </si>
  <si>
    <t>Sonstige Mittel:</t>
  </si>
  <si>
    <t>Gesamtfinanzierung</t>
  </si>
  <si>
    <t>Erbbauzins</t>
  </si>
  <si>
    <t>Mietausfall</t>
  </si>
  <si>
    <t>Kapitaldienst gem. Fin.plan</t>
  </si>
  <si>
    <t>Überschuß/Reserve</t>
  </si>
  <si>
    <t xml:space="preserve"> </t>
  </si>
  <si>
    <t>€</t>
  </si>
  <si>
    <t>€ 0,50 bis 1,0 pro m² Wohnfläche/Monat</t>
  </si>
  <si>
    <t>Kommentar</t>
  </si>
  <si>
    <t>Zinsen während der Bauzeit</t>
  </si>
  <si>
    <t>Einrichtungsgegenstände</t>
  </si>
  <si>
    <t>KfW-CO²-Einsparung</t>
  </si>
  <si>
    <t>Zins nach Ablauf der Zinsbindungsfrist</t>
  </si>
  <si>
    <t>Anzahl Gewerbeeinheiten:</t>
  </si>
  <si>
    <t>Fläche / Anzahl</t>
  </si>
  <si>
    <t>%</t>
  </si>
  <si>
    <t>Grundstückskaufpreis</t>
  </si>
  <si>
    <t>bzw. Kaufpeis Grundstück und Gebäude</t>
  </si>
  <si>
    <t>Neubaukosten bzw. Renovierungsgkosten gemäß separater Aufstellung des/der Architekten/in</t>
  </si>
  <si>
    <t>Projektbetreuung</t>
  </si>
  <si>
    <t>Gruppenbetreuer, wirtschaftliche Baubetreuung etc.</t>
  </si>
  <si>
    <t>Formel = Kosten x Zins / 2, d. h. 1 Jahr Bauzeit ==&gt; ggf. abändern.</t>
  </si>
  <si>
    <t>Konkret angesetzt</t>
  </si>
  <si>
    <t>Instandhaltung</t>
  </si>
  <si>
    <t>Verwaltungskosten</t>
  </si>
  <si>
    <t>Saldo nach Zinsbindungsfrist</t>
  </si>
  <si>
    <t>5</t>
  </si>
  <si>
    <t>10</t>
  </si>
  <si>
    <t>Sonstige Einnahmen</t>
  </si>
  <si>
    <t>Sonstige Belastungen</t>
  </si>
  <si>
    <t>€/m²/Mt.</t>
  </si>
  <si>
    <t>WE</t>
  </si>
  <si>
    <t>enthalten in Baukosten</t>
  </si>
  <si>
    <t>Gruppenraum etc.</t>
  </si>
  <si>
    <t>Reserve für Baukostensteigerung, Rundung</t>
  </si>
  <si>
    <t>€ 400 pro Wohneinheit</t>
  </si>
  <si>
    <t>2-4% der Nettokaltmiete</t>
  </si>
  <si>
    <t>Zum Hausprojekt, 11111 Zukunftsstadt</t>
  </si>
  <si>
    <t>Hausprojekt eG</t>
  </si>
  <si>
    <t>Bank-Grundschulddarlehen</t>
  </si>
  <si>
    <t>GrESt</t>
  </si>
  <si>
    <t>Notar/Gerichtsk.</t>
  </si>
  <si>
    <t>Maklerprovision</t>
  </si>
  <si>
    <t>Bewirtschaftungskosten sollten 15-25% der Nettokaltmiete 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</si>
</sst>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s\t\a\nd\a\rd"/>
  </numFmts>
  <fonts count="13" x14ac:knownFonts="1">
    <font>
      <sz val="12"/>
      <name val="Arial"/>
    </font>
    <font>
      <sz val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164" fontId="1" fillId="0" borderId="0" xfId="0" applyNumberFormat="1" applyFont="1" applyAlignment="1"/>
    <xf numFmtId="164" fontId="0" fillId="0" borderId="0" xfId="0" applyNumberFormat="1"/>
    <xf numFmtId="164" fontId="3" fillId="0" borderId="0" xfId="0" applyNumberFormat="1" applyFont="1" applyAlignment="1"/>
    <xf numFmtId="164" fontId="4" fillId="0" borderId="0" xfId="0" applyNumberFormat="1" applyFont="1" applyAlignment="1"/>
    <xf numFmtId="164" fontId="4" fillId="0" borderId="1" xfId="0" applyNumberFormat="1" applyFont="1" applyBorder="1" applyAlignment="1"/>
    <xf numFmtId="164" fontId="0" fillId="0" borderId="1" xfId="0" applyNumberFormat="1" applyBorder="1"/>
    <xf numFmtId="164" fontId="4" fillId="0" borderId="2" xfId="0" applyNumberFormat="1" applyFont="1" applyBorder="1" applyAlignment="1"/>
    <xf numFmtId="164" fontId="0" fillId="0" borderId="3" xfId="0" applyNumberFormat="1" applyBorder="1"/>
    <xf numFmtId="164" fontId="4" fillId="0" borderId="4" xfId="0" applyNumberFormat="1" applyFont="1" applyBorder="1" applyAlignment="1"/>
    <xf numFmtId="164" fontId="4" fillId="0" borderId="5" xfId="0" applyNumberFormat="1" applyFont="1" applyBorder="1" applyAlignment="1"/>
    <xf numFmtId="164" fontId="0" fillId="0" borderId="6" xfId="0" applyNumberFormat="1" applyBorder="1"/>
    <xf numFmtId="4" fontId="3" fillId="0" borderId="5" xfId="0" applyNumberFormat="1" applyFont="1" applyBorder="1" applyAlignment="1"/>
    <xf numFmtId="4" fontId="4" fillId="0" borderId="5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64" fontId="0" fillId="0" borderId="4" xfId="0" applyNumberFormat="1" applyBorder="1"/>
    <xf numFmtId="164" fontId="5" fillId="0" borderId="0" xfId="0" applyNumberFormat="1" applyFont="1" applyAlignment="1"/>
    <xf numFmtId="3" fontId="4" fillId="0" borderId="5" xfId="0" applyNumberFormat="1" applyFont="1" applyBorder="1" applyAlignment="1"/>
    <xf numFmtId="3" fontId="4" fillId="0" borderId="6" xfId="0" applyNumberFormat="1" applyFont="1" applyBorder="1" applyAlignment="1"/>
    <xf numFmtId="164" fontId="1" fillId="0" borderId="7" xfId="0" applyNumberFormat="1" applyFont="1" applyBorder="1" applyAlignment="1"/>
    <xf numFmtId="164" fontId="6" fillId="0" borderId="0" xfId="0" applyNumberFormat="1" applyFont="1" applyAlignment="1"/>
    <xf numFmtId="164" fontId="7" fillId="0" borderId="7" xfId="0" applyNumberFormat="1" applyFont="1" applyBorder="1" applyAlignment="1"/>
    <xf numFmtId="164" fontId="7" fillId="0" borderId="2" xfId="0" applyNumberFormat="1" applyFont="1" applyBorder="1" applyAlignment="1"/>
    <xf numFmtId="1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7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164" fontId="2" fillId="0" borderId="0" xfId="0" applyNumberFormat="1" applyFont="1" applyFill="1" applyAlignment="1"/>
    <xf numFmtId="164" fontId="1" fillId="0" borderId="0" xfId="0" applyNumberFormat="1" applyFont="1" applyFill="1" applyAlignment="1"/>
    <xf numFmtId="164" fontId="2" fillId="2" borderId="0" xfId="0" applyNumberFormat="1" applyFont="1" applyFill="1" applyAlignment="1"/>
    <xf numFmtId="164" fontId="8" fillId="2" borderId="0" xfId="0" applyNumberFormat="1" applyFont="1" applyFill="1" applyAlignment="1"/>
    <xf numFmtId="4" fontId="1" fillId="0" borderId="0" xfId="0" applyNumberFormat="1" applyFont="1" applyAlignment="1"/>
    <xf numFmtId="164" fontId="1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/>
    <xf numFmtId="4" fontId="9" fillId="0" borderId="8" xfId="0" applyNumberFormat="1" applyFont="1" applyBorder="1" applyAlignment="1">
      <alignment horizontal="right"/>
    </xf>
    <xf numFmtId="164" fontId="1" fillId="0" borderId="10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3" borderId="7" xfId="0" applyNumberFormat="1" applyFont="1" applyFill="1" applyBorder="1" applyAlignment="1"/>
    <xf numFmtId="164" fontId="7" fillId="0" borderId="2" xfId="0" applyNumberFormat="1" applyFont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/>
    <xf numFmtId="164" fontId="0" fillId="0" borderId="0" xfId="0" applyNumberFormat="1" applyBorder="1"/>
    <xf numFmtId="164" fontId="3" fillId="0" borderId="12" xfId="0" applyNumberFormat="1" applyFont="1" applyBorder="1" applyAlignment="1"/>
    <xf numFmtId="1" fontId="4" fillId="0" borderId="13" xfId="0" applyNumberFormat="1" applyFont="1" applyBorder="1" applyAlignment="1"/>
    <xf numFmtId="4" fontId="3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/>
    <xf numFmtId="164" fontId="4" fillId="0" borderId="13" xfId="0" applyNumberFormat="1" applyFont="1" applyBorder="1" applyAlignment="1"/>
    <xf numFmtId="4" fontId="4" fillId="0" borderId="7" xfId="0" applyNumberFormat="1" applyFont="1" applyBorder="1" applyAlignment="1"/>
    <xf numFmtId="4" fontId="4" fillId="0" borderId="1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9" fillId="0" borderId="9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1" fillId="3" borderId="9" xfId="0" applyNumberFormat="1" applyFont="1" applyFill="1" applyBorder="1" applyAlignment="1"/>
    <xf numFmtId="4" fontId="1" fillId="0" borderId="8" xfId="0" applyNumberFormat="1" applyFont="1" applyBorder="1" applyAlignment="1">
      <alignment horizontal="right"/>
    </xf>
    <xf numFmtId="164" fontId="0" fillId="0" borderId="0" xfId="0" applyNumberFormat="1" applyFont="1" applyAlignment="1"/>
    <xf numFmtId="9" fontId="1" fillId="3" borderId="9" xfId="1" applyFont="1" applyFill="1" applyBorder="1" applyAlignment="1"/>
    <xf numFmtId="164" fontId="7" fillId="0" borderId="18" xfId="0" applyNumberFormat="1" applyFont="1" applyBorder="1" applyAlignment="1"/>
    <xf numFmtId="4" fontId="4" fillId="0" borderId="2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164" fontId="1" fillId="0" borderId="22" xfId="0" applyNumberFormat="1" applyFont="1" applyBorder="1" applyAlignment="1"/>
    <xf numFmtId="164" fontId="0" fillId="0" borderId="0" xfId="0" applyNumberFormat="1" applyFont="1" applyBorder="1" applyAlignment="1"/>
    <xf numFmtId="9" fontId="9" fillId="0" borderId="8" xfId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0" fontId="0" fillId="0" borderId="24" xfId="0" applyNumberFormat="1" applyFont="1" applyBorder="1" applyAlignment="1"/>
    <xf numFmtId="10" fontId="1" fillId="3" borderId="17" xfId="1" applyNumberFormat="1" applyFont="1" applyFill="1" applyBorder="1" applyAlignment="1"/>
  </cellXfs>
  <cellStyles count="3">
    <cellStyle name="Prozent" xfId="1" builtinId="5"/>
    <cellStyle name="Standard" xfId="0" builtinId="0"/>
    <cellStyle name="Währung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16</xdr:row>
      <xdr:rowOff>209550</xdr:rowOff>
    </xdr:from>
    <xdr:to>
      <xdr:col>2</xdr:col>
      <xdr:colOff>190500</xdr:colOff>
      <xdr:row>17</xdr:row>
      <xdr:rowOff>76200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 flipH="1" flipV="1">
          <a:off x="3571875" y="386715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1543050</xdr:colOff>
      <xdr:row>16</xdr:row>
      <xdr:rowOff>209550</xdr:rowOff>
    </xdr:from>
    <xdr:to>
      <xdr:col>2</xdr:col>
      <xdr:colOff>190500</xdr:colOff>
      <xdr:row>17</xdr:row>
      <xdr:rowOff>76200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 flipH="1" flipV="1">
          <a:off x="3571875" y="386715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1543050</xdr:colOff>
      <xdr:row>16</xdr:row>
      <xdr:rowOff>209550</xdr:rowOff>
    </xdr:from>
    <xdr:to>
      <xdr:col>2</xdr:col>
      <xdr:colOff>190500</xdr:colOff>
      <xdr:row>17</xdr:row>
      <xdr:rowOff>76200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 flipV="1">
          <a:off x="3562350" y="386715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1543050</xdr:colOff>
      <xdr:row>16</xdr:row>
      <xdr:rowOff>209550</xdr:rowOff>
    </xdr:from>
    <xdr:to>
      <xdr:col>2</xdr:col>
      <xdr:colOff>190500</xdr:colOff>
      <xdr:row>17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3562350" y="386715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1"/>
  <sheetViews>
    <sheetView tabSelected="1" showOutlineSymbols="0" view="pageLayout" topLeftCell="A22" zoomScaleNormal="87" workbookViewId="0">
      <selection activeCell="C11" sqref="C11"/>
    </sheetView>
  </sheetViews>
  <sheetFormatPr baseColWidth="10" defaultColWidth="9.6640625" defaultRowHeight="15" x14ac:dyDescent="0.2"/>
  <cols>
    <col min="1" max="1" width="23.6640625" style="1" customWidth="1"/>
    <col min="2" max="2" width="18.6640625" style="1" customWidth="1"/>
    <col min="3" max="3" width="9.6640625" style="1" customWidth="1"/>
    <col min="4" max="4" width="10.5546875" style="1" customWidth="1"/>
    <col min="5" max="5" width="9.6640625" style="1" customWidth="1"/>
    <col min="6" max="6" width="10.6640625" style="1" customWidth="1"/>
    <col min="7" max="7" width="14.77734375" style="1" customWidth="1"/>
    <col min="8" max="8" width="10.88671875" style="1" customWidth="1"/>
    <col min="9" max="9" width="12.109375" style="1" customWidth="1"/>
    <col min="10" max="10" width="13.6640625" style="1" customWidth="1"/>
    <col min="11" max="16384" width="9.6640625" style="1"/>
  </cols>
  <sheetData>
    <row r="1" spans="1:256" s="31" customFormat="1" ht="18" customHeight="1" x14ac:dyDescent="0.25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ht="18" customHeight="1" x14ac:dyDescent="0.25">
      <c r="A2" s="2"/>
      <c r="E2" s="3"/>
      <c r="K2" s="2"/>
    </row>
    <row r="3" spans="1:256" ht="18" customHeight="1" x14ac:dyDescent="0.25">
      <c r="A3" s="3" t="s">
        <v>1</v>
      </c>
      <c r="B3" s="61" t="s">
        <v>68</v>
      </c>
      <c r="C3" s="4"/>
      <c r="D3" s="4"/>
      <c r="E3" s="3" t="s">
        <v>2</v>
      </c>
      <c r="G3" s="61" t="s">
        <v>69</v>
      </c>
      <c r="H3" s="4"/>
      <c r="I3" s="4"/>
      <c r="K3" s="2"/>
    </row>
    <row r="4" spans="1:256" ht="18" customHeight="1" thickBot="1" x14ac:dyDescent="0.25">
      <c r="A4" s="2"/>
      <c r="B4" s="5"/>
      <c r="C4" s="5"/>
      <c r="D4" s="5"/>
      <c r="G4" s="5"/>
      <c r="H4" s="5"/>
      <c r="I4" s="5"/>
      <c r="K4" s="2"/>
    </row>
    <row r="5" spans="1:256" ht="18" customHeight="1" thickBot="1" x14ac:dyDescent="0.25">
      <c r="A5" s="2"/>
      <c r="B5" s="6"/>
      <c r="C5" s="6"/>
      <c r="D5" s="6"/>
      <c r="G5" s="6"/>
      <c r="H5" s="6"/>
      <c r="I5" s="6"/>
    </row>
    <row r="6" spans="1:256" ht="18" customHeight="1" thickBot="1" x14ac:dyDescent="0.3">
      <c r="A6" s="22" t="s">
        <v>3</v>
      </c>
      <c r="B6" s="43" t="s">
        <v>45</v>
      </c>
      <c r="C6" s="44" t="s">
        <v>4</v>
      </c>
      <c r="D6" s="8"/>
    </row>
    <row r="7" spans="1:256" ht="18" customHeight="1" x14ac:dyDescent="0.2">
      <c r="A7" s="9" t="s">
        <v>5</v>
      </c>
      <c r="B7" s="23">
        <v>600</v>
      </c>
      <c r="C7" s="41">
        <v>1000</v>
      </c>
      <c r="D7" s="39">
        <f>B7*C7</f>
        <v>600000</v>
      </c>
      <c r="E7" s="11"/>
      <c r="K7" s="2"/>
    </row>
    <row r="8" spans="1:256" ht="18" customHeight="1" thickBot="1" x14ac:dyDescent="0.25">
      <c r="A8" s="4" t="s">
        <v>6</v>
      </c>
      <c r="B8" s="23">
        <v>20</v>
      </c>
      <c r="C8" s="29"/>
      <c r="D8" s="5"/>
      <c r="E8" s="11"/>
      <c r="F8" s="14" t="s">
        <v>37</v>
      </c>
      <c r="K8" s="2"/>
    </row>
    <row r="9" spans="1:256" ht="18" customHeight="1" thickBot="1" x14ac:dyDescent="0.25">
      <c r="A9" s="4" t="s">
        <v>44</v>
      </c>
      <c r="B9" s="23">
        <v>2</v>
      </c>
      <c r="C9" s="24"/>
      <c r="D9" s="10"/>
      <c r="E9" s="11"/>
      <c r="F9" s="7" t="s">
        <v>7</v>
      </c>
      <c r="G9" s="8"/>
      <c r="K9" s="2"/>
    </row>
    <row r="10" spans="1:256" ht="18" customHeight="1" thickBot="1" x14ac:dyDescent="0.3">
      <c r="A10" s="4" t="s">
        <v>8</v>
      </c>
      <c r="B10" s="23">
        <v>1500</v>
      </c>
      <c r="C10" s="42">
        <v>8.6999999999999993</v>
      </c>
      <c r="D10" s="12">
        <f>B10*C10</f>
        <v>13049.999999999998</v>
      </c>
      <c r="E10" s="10" t="s">
        <v>9</v>
      </c>
      <c r="F10" s="13">
        <f>D10*12</f>
        <v>156599.99999999997</v>
      </c>
      <c r="G10" s="11"/>
      <c r="K10" s="2"/>
    </row>
    <row r="11" spans="1:256" ht="18" customHeight="1" thickBot="1" x14ac:dyDescent="0.3">
      <c r="A11" s="4" t="s">
        <v>10</v>
      </c>
      <c r="B11" s="23"/>
      <c r="C11" s="42"/>
      <c r="D11" s="12">
        <f>B11*C11</f>
        <v>0</v>
      </c>
      <c r="E11" s="10" t="s">
        <v>9</v>
      </c>
      <c r="F11" s="13">
        <f>D11*12</f>
        <v>0</v>
      </c>
      <c r="G11" s="11"/>
    </row>
    <row r="12" spans="1:256" ht="18" customHeight="1" thickBot="1" x14ac:dyDescent="0.3">
      <c r="A12" s="4" t="s">
        <v>10</v>
      </c>
      <c r="B12" s="23"/>
      <c r="C12" s="42"/>
      <c r="D12" s="12">
        <f>B12*C12</f>
        <v>0</v>
      </c>
      <c r="E12" s="10" t="s">
        <v>9</v>
      </c>
      <c r="F12" s="13">
        <f>D12*12</f>
        <v>0</v>
      </c>
      <c r="G12" s="11"/>
      <c r="K12" s="2"/>
    </row>
    <row r="13" spans="1:256" ht="18" customHeight="1" thickBot="1" x14ac:dyDescent="0.3">
      <c r="A13" s="4" t="s">
        <v>11</v>
      </c>
      <c r="B13" s="23"/>
      <c r="C13" s="42"/>
      <c r="D13" s="12">
        <f>B13*C13</f>
        <v>0</v>
      </c>
      <c r="E13" s="10" t="s">
        <v>9</v>
      </c>
      <c r="F13" s="13">
        <f>D13*12</f>
        <v>0</v>
      </c>
      <c r="G13" s="11"/>
      <c r="K13" s="2"/>
    </row>
    <row r="14" spans="1:256" ht="18" customHeight="1" thickBot="1" x14ac:dyDescent="0.3">
      <c r="A14" s="47" t="s">
        <v>12</v>
      </c>
      <c r="B14" s="48"/>
      <c r="C14" s="49"/>
      <c r="D14" s="50">
        <f>SUM(D10:D13)</f>
        <v>13049.999999999998</v>
      </c>
      <c r="E14" s="51" t="s">
        <v>9</v>
      </c>
      <c r="F14" s="52">
        <f>SUM(F10:F13)</f>
        <v>156599.99999999997</v>
      </c>
      <c r="G14" s="8"/>
      <c r="K14" s="2"/>
    </row>
    <row r="15" spans="1:256" ht="18" customHeight="1" thickBot="1" x14ac:dyDescent="0.25">
      <c r="K15" s="2"/>
    </row>
    <row r="16" spans="1:256" ht="18" customHeight="1" thickBot="1" x14ac:dyDescent="0.3">
      <c r="A16" s="21" t="s">
        <v>13</v>
      </c>
      <c r="B16" s="54" t="s">
        <v>37</v>
      </c>
      <c r="C16" s="55" t="s">
        <v>46</v>
      </c>
      <c r="E16" s="45"/>
      <c r="F16" s="46"/>
      <c r="H16" s="16"/>
      <c r="I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1" ht="18" customHeight="1" thickBot="1" x14ac:dyDescent="0.25">
      <c r="A17" s="67" t="s">
        <v>47</v>
      </c>
      <c r="B17" s="25">
        <f>D7</f>
        <v>600000</v>
      </c>
      <c r="D17" s="1" t="s">
        <v>48</v>
      </c>
      <c r="K17" s="2"/>
    </row>
    <row r="18" spans="1:11" ht="18" customHeight="1" thickBot="1" x14ac:dyDescent="0.25">
      <c r="A18" s="4" t="s">
        <v>14</v>
      </c>
      <c r="B18" s="25">
        <f>B17*C18</f>
        <v>51000.000000000007</v>
      </c>
      <c r="C18" s="75">
        <f>D18+F18+H18</f>
        <v>8.5000000000000006E-2</v>
      </c>
      <c r="D18" s="74">
        <v>6.5000000000000002E-2</v>
      </c>
      <c r="E18" s="1" t="s">
        <v>71</v>
      </c>
      <c r="F18" s="74">
        <v>0.02</v>
      </c>
      <c r="G18" s="1" t="s">
        <v>72</v>
      </c>
      <c r="H18" s="74">
        <v>0</v>
      </c>
      <c r="I18" s="1" t="s">
        <v>73</v>
      </c>
      <c r="K18" s="2"/>
    </row>
    <row r="19" spans="1:11" ht="18" customHeight="1" x14ac:dyDescent="0.2">
      <c r="A19" s="4" t="s">
        <v>15</v>
      </c>
      <c r="B19" s="25">
        <f>B10*C19</f>
        <v>3300000</v>
      </c>
      <c r="C19" s="59">
        <v>2200</v>
      </c>
      <c r="D19" s="1" t="s">
        <v>49</v>
      </c>
      <c r="K19" s="2"/>
    </row>
    <row r="20" spans="1:11" ht="18" customHeight="1" x14ac:dyDescent="0.2">
      <c r="A20" s="4" t="s">
        <v>16</v>
      </c>
      <c r="B20" s="25"/>
      <c r="C20" s="1" t="s">
        <v>63</v>
      </c>
      <c r="K20" s="2"/>
    </row>
    <row r="21" spans="1:11" ht="18" customHeight="1" x14ac:dyDescent="0.2">
      <c r="A21" s="4" t="s">
        <v>40</v>
      </c>
      <c r="B21" s="25">
        <f>(B17+B18+B19+B20)*C21/2</f>
        <v>39510</v>
      </c>
      <c r="C21" s="62">
        <v>0.02</v>
      </c>
      <c r="D21" s="1" t="s">
        <v>52</v>
      </c>
      <c r="K21" s="2"/>
    </row>
    <row r="22" spans="1:11" ht="18" customHeight="1" x14ac:dyDescent="0.2">
      <c r="A22" s="1" t="s">
        <v>41</v>
      </c>
      <c r="B22" s="25">
        <v>10000</v>
      </c>
      <c r="D22" s="1" t="s">
        <v>64</v>
      </c>
      <c r="K22" s="2"/>
    </row>
    <row r="23" spans="1:11" ht="18" customHeight="1" x14ac:dyDescent="0.2">
      <c r="A23" s="1" t="s">
        <v>50</v>
      </c>
      <c r="B23" s="25">
        <v>20000</v>
      </c>
      <c r="C23" s="62">
        <v>0.03</v>
      </c>
      <c r="D23" s="1" t="s">
        <v>51</v>
      </c>
      <c r="K23" s="2"/>
    </row>
    <row r="24" spans="1:11" ht="18" customHeight="1" thickBot="1" x14ac:dyDescent="0.25">
      <c r="A24" s="4" t="s">
        <v>17</v>
      </c>
      <c r="B24" s="25"/>
      <c r="D24" s="1" t="s">
        <v>65</v>
      </c>
      <c r="K24" s="2"/>
    </row>
    <row r="25" spans="1:11" ht="18" customHeight="1" thickBot="1" x14ac:dyDescent="0.3">
      <c r="A25" s="22" t="s">
        <v>18</v>
      </c>
      <c r="B25" s="28">
        <f>SUM(B17:B24)</f>
        <v>4020510</v>
      </c>
      <c r="K25" s="2"/>
    </row>
    <row r="26" spans="1:11" ht="18" customHeight="1" thickBot="1" x14ac:dyDescent="0.25">
      <c r="A26" s="15"/>
      <c r="B26" s="34"/>
      <c r="H26" s="70" t="s">
        <v>43</v>
      </c>
      <c r="I26" s="70" t="s">
        <v>56</v>
      </c>
      <c r="K26" s="2"/>
    </row>
    <row r="27" spans="1:11" ht="18" customHeight="1" thickBot="1" x14ac:dyDescent="0.3">
      <c r="A27" s="22" t="s">
        <v>19</v>
      </c>
      <c r="B27" s="35" t="s">
        <v>37</v>
      </c>
      <c r="C27" s="36" t="s">
        <v>39</v>
      </c>
      <c r="D27" s="19" t="s">
        <v>20</v>
      </c>
      <c r="E27" s="19" t="s">
        <v>21</v>
      </c>
      <c r="F27" s="19" t="s">
        <v>22</v>
      </c>
      <c r="G27" s="38" t="s">
        <v>23</v>
      </c>
      <c r="H27" s="71"/>
      <c r="I27" s="71"/>
    </row>
    <row r="28" spans="1:11" ht="18" customHeight="1" x14ac:dyDescent="0.2">
      <c r="A28" s="9" t="s">
        <v>24</v>
      </c>
      <c r="B28" s="25">
        <f>C28*B25</f>
        <v>1085537.7000000002</v>
      </c>
      <c r="C28" s="68">
        <v>0.27</v>
      </c>
      <c r="D28" s="25"/>
      <c r="E28" s="25"/>
      <c r="F28" s="26"/>
      <c r="G28" s="18"/>
      <c r="H28" s="40"/>
      <c r="I28" s="57"/>
    </row>
    <row r="29" spans="1:11" ht="18" customHeight="1" x14ac:dyDescent="0.2">
      <c r="A29" s="4" t="s">
        <v>25</v>
      </c>
      <c r="B29" s="25"/>
      <c r="C29" s="37"/>
      <c r="D29" s="25"/>
      <c r="E29" s="25"/>
      <c r="F29" s="26"/>
      <c r="G29" s="17"/>
      <c r="H29" s="24"/>
      <c r="I29" s="25"/>
      <c r="K29" s="2"/>
    </row>
    <row r="30" spans="1:11" ht="18" customHeight="1" x14ac:dyDescent="0.2">
      <c r="A30" s="4" t="s">
        <v>26</v>
      </c>
      <c r="B30" s="25"/>
      <c r="C30" s="37"/>
      <c r="D30" s="25"/>
      <c r="E30" s="25"/>
      <c r="F30" s="26"/>
      <c r="G30" s="17"/>
      <c r="H30" s="24"/>
      <c r="I30" s="25"/>
      <c r="K30" s="2"/>
    </row>
    <row r="31" spans="1:11" ht="18" customHeight="1" x14ac:dyDescent="0.2">
      <c r="A31" s="4" t="s">
        <v>27</v>
      </c>
      <c r="B31" s="25">
        <v>300000</v>
      </c>
      <c r="C31" s="37"/>
      <c r="D31" s="25">
        <v>2</v>
      </c>
      <c r="E31" s="25">
        <v>3</v>
      </c>
      <c r="F31" s="69" t="s">
        <v>57</v>
      </c>
      <c r="G31" s="24">
        <f t="shared" ref="G31:G36" si="0">B31*(D31+E31)/100</f>
        <v>15000</v>
      </c>
      <c r="H31" s="24"/>
      <c r="I31" s="25"/>
      <c r="K31" s="2"/>
    </row>
    <row r="32" spans="1:11" ht="18" customHeight="1" x14ac:dyDescent="0.2">
      <c r="A32" s="4" t="s">
        <v>28</v>
      </c>
      <c r="B32" s="25">
        <v>200000</v>
      </c>
      <c r="C32" s="37"/>
      <c r="D32" s="25"/>
      <c r="E32" s="25"/>
      <c r="F32" s="26"/>
      <c r="G32" s="24"/>
      <c r="H32" s="24"/>
      <c r="I32" s="25"/>
      <c r="K32" s="2"/>
    </row>
    <row r="33" spans="1:256" ht="18" customHeight="1" x14ac:dyDescent="0.25">
      <c r="A33" s="4" t="s">
        <v>29</v>
      </c>
      <c r="B33" s="25">
        <v>0</v>
      </c>
      <c r="C33" s="37"/>
      <c r="D33" s="25">
        <v>0</v>
      </c>
      <c r="E33" s="25">
        <v>0</v>
      </c>
      <c r="F33" s="26" t="s">
        <v>57</v>
      </c>
      <c r="G33" s="24">
        <f t="shared" si="0"/>
        <v>0</v>
      </c>
      <c r="H33" s="24">
        <f>D33+4</f>
        <v>4</v>
      </c>
      <c r="I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" customHeight="1" x14ac:dyDescent="0.25">
      <c r="A34" s="1" t="s">
        <v>70</v>
      </c>
      <c r="B34" s="25">
        <f>B25-(B28+B29+B30+B31+B32+B33+B35+B36)</f>
        <v>2434972.2999999998</v>
      </c>
      <c r="C34" s="37"/>
      <c r="D34" s="25">
        <v>2</v>
      </c>
      <c r="E34" s="25">
        <v>2.5</v>
      </c>
      <c r="F34" s="26" t="s">
        <v>58</v>
      </c>
      <c r="G34" s="24">
        <f t="shared" si="0"/>
        <v>109573.75349999999</v>
      </c>
      <c r="H34" s="24">
        <f>D34+2</f>
        <v>4</v>
      </c>
      <c r="I34" s="25">
        <f>B34*87%</f>
        <v>2118425.9009999996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8" customHeight="1" x14ac:dyDescent="0.25">
      <c r="A35" s="20" t="s">
        <v>42</v>
      </c>
      <c r="B35" s="25">
        <v>0</v>
      </c>
      <c r="C35" s="37"/>
      <c r="D35" s="25">
        <v>0</v>
      </c>
      <c r="E35" s="25">
        <v>0</v>
      </c>
      <c r="F35" s="26">
        <v>0</v>
      </c>
      <c r="G35" s="24">
        <f t="shared" si="0"/>
        <v>0</v>
      </c>
      <c r="H35" s="24"/>
      <c r="I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8" customHeight="1" thickBot="1" x14ac:dyDescent="0.25">
      <c r="A36" s="4" t="s">
        <v>30</v>
      </c>
      <c r="B36" s="25">
        <v>0</v>
      </c>
      <c r="C36" s="56"/>
      <c r="D36" s="29">
        <v>0</v>
      </c>
      <c r="E36" s="25">
        <v>0</v>
      </c>
      <c r="F36" s="26">
        <v>0</v>
      </c>
      <c r="G36" s="24">
        <f t="shared" si="0"/>
        <v>0</v>
      </c>
      <c r="H36" s="58"/>
      <c r="I36" s="29"/>
      <c r="K36" s="2"/>
    </row>
    <row r="37" spans="1:256" ht="18" customHeight="1" thickBot="1" x14ac:dyDescent="0.3">
      <c r="A37" s="22" t="s">
        <v>31</v>
      </c>
      <c r="B37" s="28">
        <f>SUM(B28:B36)</f>
        <v>4020510</v>
      </c>
      <c r="E37" s="6"/>
      <c r="F37" s="6"/>
      <c r="G37" s="27">
        <f>SUM(G31:G36)</f>
        <v>124573.75349999999</v>
      </c>
      <c r="H37" s="8"/>
    </row>
    <row r="38" spans="1:256" ht="18" customHeight="1" thickBot="1" x14ac:dyDescent="0.25">
      <c r="A38" s="15"/>
      <c r="D38" s="72" t="s">
        <v>53</v>
      </c>
      <c r="G38" s="15"/>
    </row>
    <row r="39" spans="1:256" ht="18" customHeight="1" thickBot="1" x14ac:dyDescent="0.25">
      <c r="B39" s="35" t="s">
        <v>37</v>
      </c>
      <c r="D39" s="73"/>
    </row>
    <row r="40" spans="1:256" ht="18" customHeight="1" x14ac:dyDescent="0.2">
      <c r="A40" s="4" t="s">
        <v>12</v>
      </c>
      <c r="B40" s="25">
        <f>F14</f>
        <v>156599.99999999997</v>
      </c>
      <c r="C40" s="25"/>
      <c r="D40" s="53"/>
    </row>
    <row r="41" spans="1:256" ht="18" customHeight="1" x14ac:dyDescent="0.2">
      <c r="A41" s="2" t="s">
        <v>59</v>
      </c>
      <c r="B41" s="25"/>
      <c r="C41" s="25"/>
      <c r="D41" s="25"/>
      <c r="K41" s="2"/>
    </row>
    <row r="42" spans="1:256" ht="18" customHeight="1" x14ac:dyDescent="0.2">
      <c r="A42" s="4" t="s">
        <v>32</v>
      </c>
      <c r="B42" s="25"/>
      <c r="C42" s="25"/>
      <c r="D42" s="25"/>
      <c r="K42" s="2"/>
    </row>
    <row r="43" spans="1:256" ht="18" customHeight="1" x14ac:dyDescent="0.2">
      <c r="A43" s="4" t="s">
        <v>54</v>
      </c>
      <c r="B43" s="25">
        <f>D43*(B10+B11+B12+B13)*12*-1</f>
        <v>-16200</v>
      </c>
      <c r="C43" s="25"/>
      <c r="D43" s="25">
        <v>0.9</v>
      </c>
      <c r="E43" s="1" t="s">
        <v>61</v>
      </c>
      <c r="F43" s="1" t="s">
        <v>38</v>
      </c>
      <c r="K43" s="2"/>
    </row>
    <row r="44" spans="1:256" ht="18" customHeight="1" x14ac:dyDescent="0.2">
      <c r="A44" s="4" t="s">
        <v>55</v>
      </c>
      <c r="B44" s="25">
        <f>D44*(B8+B9)*-1</f>
        <v>-8800</v>
      </c>
      <c r="C44" s="25"/>
      <c r="D44" s="25">
        <v>400</v>
      </c>
      <c r="E44" s="1" t="s">
        <v>62</v>
      </c>
      <c r="F44" s="61" t="s">
        <v>66</v>
      </c>
      <c r="K44" s="2"/>
    </row>
    <row r="45" spans="1:256" ht="18" customHeight="1" x14ac:dyDescent="0.2">
      <c r="A45" s="4" t="s">
        <v>33</v>
      </c>
      <c r="B45" s="25">
        <f>B40*D45/100*-1</f>
        <v>-4697.9999999999991</v>
      </c>
      <c r="C45" s="25"/>
      <c r="D45" s="25">
        <v>3</v>
      </c>
      <c r="E45" s="1" t="s">
        <v>46</v>
      </c>
      <c r="F45" s="61" t="s">
        <v>67</v>
      </c>
    </row>
    <row r="46" spans="1:256" ht="18" customHeight="1" x14ac:dyDescent="0.2">
      <c r="A46" s="4" t="s">
        <v>34</v>
      </c>
      <c r="B46" s="25">
        <f>-G37</f>
        <v>-124573.75349999999</v>
      </c>
      <c r="C46" s="25"/>
      <c r="D46" s="60">
        <f>(B43+B44+B45)/B40*-100</f>
        <v>18.964240102171139</v>
      </c>
      <c r="E46" s="1" t="s">
        <v>46</v>
      </c>
      <c r="F46" s="1" t="s">
        <v>74</v>
      </c>
    </row>
    <row r="47" spans="1:256" ht="18" customHeight="1" thickBot="1" x14ac:dyDescent="0.25">
      <c r="A47" s="1" t="s">
        <v>60</v>
      </c>
      <c r="B47" s="66"/>
      <c r="C47" s="64"/>
      <c r="D47" s="29"/>
    </row>
    <row r="48" spans="1:256" ht="18" customHeight="1" x14ac:dyDescent="0.25">
      <c r="A48" s="63" t="s">
        <v>35</v>
      </c>
      <c r="B48" s="65">
        <f>SUM(B40:B46)</f>
        <v>2328.2464999999793</v>
      </c>
    </row>
    <row r="49" spans="1:9" ht="18" customHeight="1" x14ac:dyDescent="0.2">
      <c r="A49" s="46"/>
    </row>
    <row r="50" spans="1:9" ht="18" customHeight="1" x14ac:dyDescent="0.2">
      <c r="A50" s="2"/>
    </row>
    <row r="51" spans="1:9" ht="18" customHeight="1" x14ac:dyDescent="0.2">
      <c r="A51" s="4" t="s">
        <v>36</v>
      </c>
      <c r="B51" s="2"/>
      <c r="C51" s="2"/>
      <c r="D51" s="2"/>
      <c r="E51" s="2"/>
      <c r="F51" s="2"/>
      <c r="G51" s="2"/>
      <c r="H51" s="2"/>
      <c r="I51" s="2"/>
    </row>
    <row r="52" spans="1:9" ht="18" customHeight="1" x14ac:dyDescent="0.2"/>
    <row r="53" spans="1:9" ht="18" customHeight="1" x14ac:dyDescent="0.2"/>
    <row r="54" spans="1:9" ht="18" customHeight="1" x14ac:dyDescent="0.2"/>
    <row r="55" spans="1:9" ht="18" customHeight="1" x14ac:dyDescent="0.2"/>
    <row r="56" spans="1:9" ht="18" customHeight="1" x14ac:dyDescent="0.2"/>
    <row r="57" spans="1:9" ht="18" customHeight="1" x14ac:dyDescent="0.2"/>
    <row r="58" spans="1:9" ht="18" customHeight="1" x14ac:dyDescent="0.2"/>
    <row r="59" spans="1:9" ht="18" customHeight="1" x14ac:dyDescent="0.2"/>
    <row r="60" spans="1:9" ht="18" customHeight="1" x14ac:dyDescent="0.2"/>
    <row r="61" spans="1:9" ht="18" customHeight="1" x14ac:dyDescent="0.2"/>
    <row r="62" spans="1:9" ht="18" customHeight="1" x14ac:dyDescent="0.2"/>
    <row r="63" spans="1:9" ht="18" customHeight="1" x14ac:dyDescent="0.2"/>
    <row r="64" spans="1:9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</sheetData>
  <mergeCells count="3">
    <mergeCell ref="H26:H27"/>
    <mergeCell ref="D38:D39"/>
    <mergeCell ref="I26:I27"/>
  </mergeCells>
  <phoneticPr fontId="0" type="noConversion"/>
  <pageMargins left="0.5" right="0.5" top="0.5" bottom="0.5" header="0" footer="0"/>
  <pageSetup paperSize="9" scale="60" orientation="landscape" horizontalDpi="360" verticalDpi="360" r:id="rId1"/>
  <headerFooter alignWithMargins="0">
    <oddFooter>&amp;L
&amp;CMuster: Stiftung trias 2019</oddFooter>
  </headerFooter>
  <rowBreaks count="1" manualBreakCount="1">
    <brk id="48" max="9" man="1"/>
  </rowBreaks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Kost_FIN_Wirtsch.</vt:lpstr>
      <vt:lpstr>Kost_FIN_Wirtsch.!Druckbereich</vt:lpstr>
      <vt:lpstr>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dc:description>Objektbogen (Daten, Berechnungen, Unterlagen</dc:description>
  <cp:lastModifiedBy>Windows-Benutzer</cp:lastModifiedBy>
  <cp:lastPrinted>2016-08-18T15:17:50Z</cp:lastPrinted>
  <dcterms:created xsi:type="dcterms:W3CDTF">2003-03-07T18:36:13Z</dcterms:created>
  <dcterms:modified xsi:type="dcterms:W3CDTF">2019-05-21T10:14:31Z</dcterms:modified>
</cp:coreProperties>
</file>